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ebt\"/>
    </mc:Choice>
  </mc:AlternateContent>
  <bookViews>
    <workbookView xWindow="0" yWindow="0" windowWidth="18630" windowHeight="8940" tabRatio="943" firstSheet="1" activeTab="1"/>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62913"/>
</workbook>
</file>

<file path=xl/calcChain.xml><?xml version="1.0" encoding="utf-8"?>
<calcChain xmlns="http://schemas.openxmlformats.org/spreadsheetml/2006/main">
  <c r="B11" i="4" l="1"/>
  <c r="B16" i="4" s="1"/>
  <c r="B23" i="4" s="1"/>
  <c r="B10" i="4" l="1"/>
  <c r="B15" i="4" s="1"/>
  <c r="B22" i="4" s="1"/>
  <c r="B12" i="4"/>
  <c r="B17" i="4" s="1"/>
  <c r="B24" i="4" s="1"/>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<sst xmlns="http://schemas.openxmlformats.org/spreadsheetml/2006/main" count="436" uniqueCount="314">
  <si>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</si>
  <si>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</si>
  <si>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</si>
  <si>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</si>
  <si>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</si>
  <si>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</si>
  <si>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</si>
  <si>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</si>
  <si>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</si>
  <si>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</si>
  <si>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</si>
  <si>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</si>
  <si>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</si>
  <si>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</si>
  <si>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</si>
  <si>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</si>
  <si>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</si>
  <si>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</si>
  <si>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</si>
  <si>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</si>
  <si>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</si>
  <si>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</si>
  <si>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</si>
  <si>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</si>
  <si>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</si>
  <si>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</si>
  <si>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</si>
  <si>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</si>
  <si>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</si>
  <si>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</si>
  <si>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</si>
  <si>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</si>
  <si>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</si>
  <si>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</si>
  <si>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</si>
  <si>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</si>
  <si>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</si>
  <si>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</si>
  <si>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</si>
  <si>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</si>
  <si>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</si>
  <si>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</si>
  <si>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</si>
  <si>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</si>
  <si>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</si>
  <si>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</si>
  <si>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</si>
  <si>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</si>
  <si>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</si>
  <si>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</si>
  <si>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</si>
  <si>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</si>
  <si>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</si>
  <si>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</si>
  <si>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</si>
  <si>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</si>
  <si>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</si>
  <si>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</si>
  <si>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</si>
  <si>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</si>
  <si>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</si>
  <si>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</si>
  <si>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</si>
  <si>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</si>
  <si>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</si>
  <si>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</si>
  <si>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</si>
  <si>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</si>
  <si>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</si>
  <si>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</si>
  <si>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</si>
  <si>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</si>
  <si>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</si>
  <si>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</si>
  <si>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</si>
  <si>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</si>
  <si>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</si>
  <si>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</si>
  <si>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</si>
  <si>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</si>
  <si>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</si>
  <si>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</si>
  <si>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</si>
  <si>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</si>
  <si>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</si>
  <si>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</si>
  <si>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</si>
  <si>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</si>
  <si>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</si>
  <si>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</si>
  <si>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</si>
  <si>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</si>
  <si>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</si>
  <si>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</si>
  <si>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</si>
  <si>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</si>
  <si>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</si>
  <si>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</si>
  <si>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</si>
  <si>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</si>
  <si>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</si>
  <si>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</si>
  <si>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</si>
  <si>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</si>
  <si>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</si>
  <si>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</si>
  <si>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</si>
  <si>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</si>
  <si>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</si>
  <si>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</si>
  <si>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</si>
  <si>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</si>
  <si>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</si>
  <si>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</si>
  <si>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</si>
  <si>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</si>
  <si>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</si>
  <si>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</si>
  <si>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</si>
  <si>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</si>
  <si>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</si>
  <si>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</si>
  <si>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</si>
  <si>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</si>
  <si>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</si>
  <si>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</si>
  <si>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</si>
  <si>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</si>
  <si>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</si>
  <si>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</si>
  <si>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</si>
  <si>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</si>
  <si>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</si>
  <si>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</si>
  <si>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</si>
  <si>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</si>
  <si>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</si>
  <si>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</si>
  <si>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</si>
  <si>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</si>
  <si>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</si>
  <si>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</si>
  <si>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</si>
  <si>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</si>
  <si>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</si>
  <si>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</si>
  <si>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</si>
  <si>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</si>
  <si>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</si>
  <si>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</si>
  <si>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</si>
  <si>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</si>
  <si>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</si>
  <si>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</si>
  <si>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</si>
  <si>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</si>
  <si>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</si>
  <si>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</si>
  <si>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</si>
  <si>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</si>
  <si>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</si>
  <si>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</si>
  <si>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</si>
  <si>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</si>
  <si>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</si>
  <si>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</si>
  <si>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</si>
  <si>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</si>
  <si>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</si>
  <si>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</si>
  <si>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</si>
  <si>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</si>
  <si>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</si>
  <si>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</si>
  <si>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</si>
  <si>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</si>
  <si>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</si>
  <si>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</si>
  <si>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</si>
  <si>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</si>
  <si>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</si>
  <si>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</si>
  <si>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</si>
  <si>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</si>
  <si>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</si>
  <si>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</si>
  <si>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</si>
  <si>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</si>
  <si>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</si>
  <si>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</si>
  <si>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</si>
  <si>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</si>
  <si>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</si>
  <si>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</si>
  <si>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</si>
  <si>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</si>
  <si>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</si>
  <si>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</si>
  <si>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</si>
  <si>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</si>
  <si>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</si>
  <si>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</si>
  <si>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</si>
  <si>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</si>
  <si>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</si>
  <si>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</si>
  <si>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</si>
  <si>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</si>
  <si>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</si>
  <si>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</si>
  <si>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</si>
  <si>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</si>
  <si>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</si>
  <si>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</si>
  <si>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</si>
  <si>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</si>
  <si>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</si>
  <si>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</si>
  <si>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</si>
  <si>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</si>
  <si>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</si>
  <si>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</si>
  <si>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</si>
  <si>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</si>
  <si>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</si>
  <si>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</si>
  <si>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</si>
  <si>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</si>
  <si>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</si>
  <si>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</si>
  <si>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</si>
  <si>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</si>
  <si>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</si>
  <si>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</si>
  <si>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</si>
  <si>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</si>
  <si>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</si>
  <si>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</si>
  <si>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</si>
  <si>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</si>
  <si>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Fiscal Year Start (DD/MM/YYYY)*:</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</si>
  <si>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</si>
  <si>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</si>
  <si>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</si>
  <si>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</si>
  <si>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</si>
  <si>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</si>
  <si>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</si>
  <si>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</si>
  <si>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</si>
  <si>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</si>
  <si>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</si>
  <si>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</si>
  <si>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</si>
  <si>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</si>
  <si>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</si>
  <si>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</si>
  <si>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</si>
  <si>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</si>
  <si>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</si>
  <si>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</si>
  <si>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</si>
  <si>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</si>
  <si>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</si>
  <si>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</si>
  <si>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</si>
  <si>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</si>
  <si>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</si>
  <si>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</si>
  <si>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</si>
  <si>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</si>
  <si>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</si>
  <si>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</si>
  <si>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</si>
  <si>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</si>
  <si>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</si>
  <si>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</si>
  <si>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</si>
  <si>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</si>
  <si>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</si>
  <si>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</si>
  <si>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</si>
  <si>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</si>
  <si>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</si>
  <si>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</si>
  <si>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</si>
  <si>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</si>
  <si>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</si>
  <si>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</si>
  <si>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</si>
  <si>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</si>
  <si>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</si>
  <si>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</si>
  <si>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</si>
  <si>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</si>
  <si>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</si>
  <si>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</si>
  <si>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</si>
  <si>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</si>
  <si>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Lampasas Independent School District</t>
  </si>
  <si>
    <t>512-556-6224</t>
  </si>
  <si>
    <t>Shane Jones</t>
  </si>
  <si>
    <t>Chief Financial Officer</t>
  </si>
  <si>
    <t>207 West 8th Street</t>
  </si>
  <si>
    <t>Lampasas</t>
  </si>
  <si>
    <t>TX</t>
  </si>
  <si>
    <t>www.lisdtx.org</t>
  </si>
  <si>
    <t>buntingw@lisdtx.org</t>
  </si>
  <si>
    <t>joness@lisdtx.org</t>
  </si>
  <si>
    <t>Limited Tax Refunding Bonds, Series 2012</t>
  </si>
  <si>
    <t>Limited Tax Refunding Bonds, Series 2013</t>
  </si>
  <si>
    <t>refund a portion of the District's outstanding obligations</t>
  </si>
  <si>
    <t>providing funds to refund part of the Issuer's refundable bonds</t>
  </si>
  <si>
    <t>Muncipal Advisory Council of Texas,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</si>
</sst>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164" formatCode="[&lt;=9999999]###\-####;\(###\)\ ###\-####"/>
    <numFmt numFmtId="165" formatCode="00000"/>
    <numFmt numFmtId="166" formatCode="&quot;$&quot;#,##0"/>
    <numFmt numFmtId="167" formatCode="&quot;$&quot;#,##0.0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9">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167" fontId="1" fillId="0" borderId="2" xfId="0" applyNumberFormat="1" applyFont="1" applyBorder="1" applyAlignment="1" applyProtection="1">
      <alignment horizontal="left" vertical="center"/>
      <protection locked="0"/>
    </xf>
    <xf numFmtId="167" fontId="1" fillId="0" borderId="1" xfId="0" applyNumberFormat="1" applyFont="1" applyBorder="1" applyAlignment="1" applyProtection="1">
      <alignment horizontal="left" vertical="center"/>
      <protection locked="0"/>
    </xf>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5" Type="http://schemas.openxmlformats.org/officeDocument/2006/relationships/printerSettings" Target="../printerSettings/printerSettings7.bin"/><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85" zoomScaleNormal="85" workbookViewId="0">
      <selection activeCell="A3" sqref="A3"/>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282</v>
      </c>
    </row>
    <row r="3" spans="1:1" ht="24.95" customHeight="1" x14ac:dyDescent="0.25">
      <c r="A3" s="68" t="s">
        <v>283</v>
      </c>
    </row>
    <row r="4" spans="1:1" ht="24.95" customHeight="1" x14ac:dyDescent="0.25">
      <c r="A4" s="68" t="s">
        <v>284</v>
      </c>
    </row>
    <row r="5" spans="1:1" ht="24.95" customHeight="1" x14ac:dyDescent="0.25">
      <c r="A5" s="68" t="s">
        <v>285</v>
      </c>
    </row>
    <row r="6" spans="1:1" ht="24.95" customHeight="1" x14ac:dyDescent="0.25">
      <c r="A6" s="68" t="s">
        <v>286</v>
      </c>
    </row>
    <row r="7" spans="1:1" ht="24.95" customHeight="1" x14ac:dyDescent="0.25">
      <c r="A7" s="68" t="s">
        <v>287</v>
      </c>
    </row>
    <row r="8" spans="1:1" ht="24.95" customHeight="1" x14ac:dyDescent="0.25">
      <c r="A8" s="68" t="s">
        <v>288</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5"/>
  <sheetViews>
    <sheetView tabSelected="1" zoomScale="85" zoomScaleNormal="85" workbookViewId="0">
      <selection activeCell="B10" sqref="B10"/>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279</v>
      </c>
      <c r="B2" s="24"/>
    </row>
    <row r="3" spans="1:2" x14ac:dyDescent="0.25">
      <c r="A3" s="38" t="s">
        <v>0</v>
      </c>
      <c r="B3" s="13"/>
    </row>
    <row r="4" spans="1:2" x14ac:dyDescent="0.25">
      <c r="A4" s="71" t="s">
        <v>237</v>
      </c>
      <c r="B4" s="76" t="s">
        <v>299</v>
      </c>
    </row>
    <row r="5" spans="1:2" x14ac:dyDescent="0.25">
      <c r="A5" s="71" t="s">
        <v>238</v>
      </c>
      <c r="B5" s="76" t="s">
        <v>17</v>
      </c>
    </row>
    <row r="6" spans="1:2" x14ac:dyDescent="0.25">
      <c r="A6" s="14" t="s">
        <v>22</v>
      </c>
      <c r="B6" s="77"/>
    </row>
    <row r="7" spans="1:2" x14ac:dyDescent="0.25">
      <c r="A7" s="14" t="s">
        <v>239</v>
      </c>
      <c r="B7" s="76">
        <v>2018</v>
      </c>
    </row>
    <row r="8" spans="1:2" x14ac:dyDescent="0.25">
      <c r="A8" s="14" t="s">
        <v>240</v>
      </c>
      <c r="B8" s="78">
        <v>42979</v>
      </c>
    </row>
    <row r="9" spans="1:2" x14ac:dyDescent="0.25">
      <c r="A9" s="14" t="s">
        <v>14</v>
      </c>
      <c r="B9" s="72">
        <f>IF(ISBLANK(B8),"",DATE(YEAR(B8)+1,MONTH(B8),DAY(B8)-1))</f>
        <v>43343</v>
      </c>
    </row>
    <row r="10" spans="1:2" x14ac:dyDescent="0.25">
      <c r="A10" s="14" t="s">
        <v>21</v>
      </c>
      <c r="B10" s="78" t="s">
        <v>306</v>
      </c>
    </row>
    <row r="11" spans="1:2" x14ac:dyDescent="0.25">
      <c r="A11" s="14" t="s">
        <v>241</v>
      </c>
      <c r="B11" s="79" t="s">
        <v>300</v>
      </c>
    </row>
    <row r="12" spans="1:2" x14ac:dyDescent="0.25">
      <c r="A12" s="14" t="s">
        <v>214</v>
      </c>
      <c r="B12" s="76" t="s">
        <v>307</v>
      </c>
    </row>
    <row r="13" spans="1:2" x14ac:dyDescent="0.25">
      <c r="A13" s="71" t="s">
        <v>242</v>
      </c>
      <c r="B13" s="76" t="s">
        <v>12</v>
      </c>
    </row>
    <row r="14" spans="1:2" x14ac:dyDescent="0.25">
      <c r="A14" s="39"/>
      <c r="B14" s="22"/>
    </row>
    <row r="15" spans="1:2" x14ac:dyDescent="0.25">
      <c r="A15" s="38" t="s">
        <v>3</v>
      </c>
      <c r="B15" s="19"/>
    </row>
    <row r="16" spans="1:2" x14ac:dyDescent="0.25">
      <c r="A16" s="18" t="s">
        <v>243</v>
      </c>
      <c r="B16" s="76" t="s">
        <v>301</v>
      </c>
    </row>
    <row r="17" spans="1:2" x14ac:dyDescent="0.25">
      <c r="A17" s="18" t="s">
        <v>244</v>
      </c>
      <c r="B17" s="76" t="s">
        <v>302</v>
      </c>
    </row>
    <row r="18" spans="1:2" x14ac:dyDescent="0.25">
      <c r="A18" s="18" t="s">
        <v>245</v>
      </c>
      <c r="B18" s="79" t="s">
        <v>300</v>
      </c>
    </row>
    <row r="19" spans="1:2" x14ac:dyDescent="0.25">
      <c r="A19" s="18" t="s">
        <v>4</v>
      </c>
      <c r="B19" s="76" t="s">
        <v>308</v>
      </c>
    </row>
    <row r="20" spans="1:2" x14ac:dyDescent="0.25">
      <c r="A20" s="18" t="s">
        <v>246</v>
      </c>
      <c r="B20" s="76" t="s">
        <v>303</v>
      </c>
    </row>
    <row r="21" spans="1:2" x14ac:dyDescent="0.25">
      <c r="A21" s="18" t="s">
        <v>5</v>
      </c>
      <c r="B21" s="76"/>
    </row>
    <row r="22" spans="1:2" x14ac:dyDescent="0.25">
      <c r="A22" s="18" t="s">
        <v>247</v>
      </c>
      <c r="B22" s="76" t="s">
        <v>304</v>
      </c>
    </row>
    <row r="23" spans="1:2" x14ac:dyDescent="0.25">
      <c r="A23" s="18" t="s">
        <v>248</v>
      </c>
      <c r="B23" s="80" t="s">
        <v>305</v>
      </c>
    </row>
    <row r="24" spans="1:2" x14ac:dyDescent="0.25">
      <c r="A24" s="18" t="s">
        <v>249</v>
      </c>
      <c r="B24" s="76" t="s">
        <v>304</v>
      </c>
    </row>
    <row r="25" spans="1:2" x14ac:dyDescent="0.25">
      <c r="A25" s="18" t="s">
        <v>280</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HezL/KfWDTlhJmuFZN6eec5Kl6HwIHuHUZj4rCDrteBRV3fRdRxY+V7sUVHUOZZEvGuxzHYAYxI3RiFHIVa76Q==" saltValue="pkT/OU4QoNStE2/uPpbC+g=="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Hide!$A$1:$A$3</xm:f>
          </x14:formula1>
          <xm:sqref>B25 B13</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S30052"/>
  <sheetViews>
    <sheetView zoomScale="85" zoomScaleNormal="85" workbookViewId="0">
      <selection activeCell="D10" sqref="D10"/>
    </sheetView>
  </sheetViews>
  <sheetFormatPr defaultColWidth="0" defaultRowHeight="15.75" zeroHeight="1" x14ac:dyDescent="0.25"/>
  <cols>
    <col min="1" max="1" width="39.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Lampasas Independent School District</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2018</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276</v>
      </c>
      <c r="B6" s="36"/>
    </row>
    <row r="7" spans="1:19" s="21" customFormat="1" x14ac:dyDescent="0.25">
      <c r="A7" s="21" t="s">
        <v>294</v>
      </c>
      <c r="B7" s="22"/>
    </row>
    <row r="8" spans="1:19" s="33" customFormat="1" x14ac:dyDescent="0.25">
      <c r="A8" s="30" t="s">
        <v>270</v>
      </c>
      <c r="B8" s="32"/>
      <c r="C8" s="32"/>
      <c r="D8" s="32"/>
      <c r="E8" s="32"/>
      <c r="F8" s="32"/>
      <c r="G8" s="32"/>
      <c r="H8" s="32"/>
      <c r="I8" s="32"/>
      <c r="J8" s="32"/>
      <c r="K8" s="32"/>
      <c r="L8" s="32"/>
      <c r="M8" s="32"/>
      <c r="N8" s="32"/>
      <c r="O8" s="32"/>
      <c r="P8" s="32"/>
      <c r="Q8" s="32"/>
      <c r="R8" s="32"/>
      <c r="S8" s="32"/>
    </row>
    <row r="9" spans="1:19" s="48" customFormat="1" ht="78.75" x14ac:dyDescent="0.25">
      <c r="A9" s="45" t="s">
        <v>253</v>
      </c>
      <c r="B9" s="46" t="s">
        <v>24</v>
      </c>
      <c r="C9" s="45" t="s">
        <v>254</v>
      </c>
      <c r="D9" s="45" t="s">
        <v>255</v>
      </c>
      <c r="E9" s="46" t="s">
        <v>256</v>
      </c>
      <c r="F9" s="46" t="s">
        <v>257</v>
      </c>
      <c r="G9" s="46" t="s">
        <v>258</v>
      </c>
      <c r="H9" s="46" t="s">
        <v>259</v>
      </c>
      <c r="I9" s="46" t="s">
        <v>260</v>
      </c>
      <c r="J9" s="46" t="s">
        <v>261</v>
      </c>
      <c r="K9" s="46" t="s">
        <v>262</v>
      </c>
      <c r="L9" s="46" t="s">
        <v>263</v>
      </c>
      <c r="M9" s="45" t="s">
        <v>36</v>
      </c>
      <c r="N9" s="45" t="s">
        <v>37</v>
      </c>
      <c r="O9" s="45" t="s">
        <v>38</v>
      </c>
      <c r="P9" s="45" t="s">
        <v>78</v>
      </c>
      <c r="Q9" s="46" t="s">
        <v>79</v>
      </c>
      <c r="R9" s="47" t="s">
        <v>33</v>
      </c>
      <c r="S9" s="47" t="s">
        <v>34</v>
      </c>
    </row>
    <row r="10" spans="1:19" s="2" customFormat="1" ht="31.5" x14ac:dyDescent="0.25">
      <c r="A10" s="81" t="s">
        <v>309</v>
      </c>
      <c r="B10" s="82"/>
      <c r="C10" s="83">
        <v>8394891.6500000004</v>
      </c>
      <c r="D10" s="83">
        <v>7609982</v>
      </c>
      <c r="E10" s="84">
        <v>12120620</v>
      </c>
      <c r="F10" s="85">
        <v>48259</v>
      </c>
      <c r="G10" s="82" t="s">
        <v>12</v>
      </c>
      <c r="H10" s="84">
        <v>8394891.6500000004</v>
      </c>
      <c r="I10" s="84">
        <v>8394891.6500000004</v>
      </c>
      <c r="J10" s="84">
        <f>H10-I10</f>
        <v>0</v>
      </c>
      <c r="K10" s="82" t="s">
        <v>312</v>
      </c>
      <c r="L10" s="82" t="s">
        <v>12</v>
      </c>
      <c r="M10" s="81" t="s">
        <v>47</v>
      </c>
      <c r="N10" s="81" t="s">
        <v>46</v>
      </c>
      <c r="O10" s="82" t="s">
        <v>77</v>
      </c>
      <c r="P10" s="82" t="s">
        <v>77</v>
      </c>
      <c r="Q10" s="82"/>
      <c r="R10" s="86"/>
      <c r="S10" s="86"/>
    </row>
    <row r="11" spans="1:19" s="3" customFormat="1" ht="31.5" x14ac:dyDescent="0.25">
      <c r="A11" s="86" t="s">
        <v>310</v>
      </c>
      <c r="B11" s="86"/>
      <c r="C11" s="83">
        <v>29335000</v>
      </c>
      <c r="D11" s="83">
        <v>25815000</v>
      </c>
      <c r="E11" s="84">
        <v>32402116</v>
      </c>
      <c r="F11" s="87">
        <v>47529</v>
      </c>
      <c r="G11" s="82" t="s">
        <v>12</v>
      </c>
      <c r="H11" s="84">
        <v>29335000</v>
      </c>
      <c r="I11" s="84">
        <v>29335000</v>
      </c>
      <c r="J11" s="84">
        <f t="shared" ref="J11:J61" si="0">H11-I11</f>
        <v>0</v>
      </c>
      <c r="K11" s="82" t="s">
        <v>311</v>
      </c>
      <c r="L11" s="82" t="s">
        <v>12</v>
      </c>
      <c r="M11" s="81" t="s">
        <v>47</v>
      </c>
      <c r="N11" s="81" t="s">
        <v>46</v>
      </c>
      <c r="O11" s="82" t="s">
        <v>77</v>
      </c>
      <c r="P11" s="82" t="s">
        <v>77</v>
      </c>
      <c r="Q11" s="82"/>
      <c r="R11" s="86"/>
      <c r="S11" s="86"/>
    </row>
    <row r="12" spans="1:19" s="3" customFormat="1" x14ac:dyDescent="0.25">
      <c r="A12" s="86"/>
      <c r="B12" s="86"/>
      <c r="C12" s="83">
        <v>0</v>
      </c>
      <c r="D12" s="83">
        <v>0</v>
      </c>
      <c r="E12" s="84">
        <v>0</v>
      </c>
      <c r="F12" s="87"/>
      <c r="G12" s="82"/>
      <c r="H12" s="84">
        <v>0</v>
      </c>
      <c r="I12" s="84">
        <v>0</v>
      </c>
      <c r="J12" s="84">
        <f t="shared" si="0"/>
        <v>0</v>
      </c>
      <c r="K12" s="88"/>
      <c r="L12" s="82"/>
      <c r="M12" s="81"/>
      <c r="N12" s="81"/>
      <c r="O12" s="82"/>
      <c r="P12" s="82"/>
      <c r="Q12" s="82"/>
      <c r="R12" s="86"/>
      <c r="S12" s="86"/>
    </row>
    <row r="13" spans="1:19" s="3" customFormat="1" x14ac:dyDescent="0.25">
      <c r="A13" s="86"/>
      <c r="B13" s="86"/>
      <c r="C13" s="83">
        <v>0</v>
      </c>
      <c r="D13" s="83">
        <v>0</v>
      </c>
      <c r="E13" s="84">
        <v>0</v>
      </c>
      <c r="F13" s="87"/>
      <c r="G13" s="82"/>
      <c r="H13" s="84">
        <v>0</v>
      </c>
      <c r="I13" s="84">
        <v>0</v>
      </c>
      <c r="J13" s="84">
        <f>H13-I13</f>
        <v>0</v>
      </c>
      <c r="K13" s="88"/>
      <c r="L13" s="82"/>
      <c r="M13" s="81"/>
      <c r="N13" s="81"/>
      <c r="O13" s="82"/>
      <c r="P13" s="82"/>
      <c r="Q13" s="82"/>
      <c r="R13" s="86"/>
      <c r="S13" s="86"/>
    </row>
    <row r="14" spans="1:19" s="3" customFormat="1" x14ac:dyDescent="0.25">
      <c r="A14" s="86"/>
      <c r="B14" s="86"/>
      <c r="C14" s="83">
        <v>0</v>
      </c>
      <c r="D14" s="83">
        <v>0</v>
      </c>
      <c r="E14" s="84">
        <v>0</v>
      </c>
      <c r="F14" s="87"/>
      <c r="G14" s="82"/>
      <c r="H14" s="84">
        <v>0</v>
      </c>
      <c r="I14" s="84">
        <v>0</v>
      </c>
      <c r="J14" s="84">
        <f>H14-I14</f>
        <v>0</v>
      </c>
      <c r="K14" s="88"/>
      <c r="L14" s="82"/>
      <c r="M14" s="81"/>
      <c r="N14" s="81"/>
      <c r="O14" s="82"/>
      <c r="P14" s="82"/>
      <c r="Q14" s="82"/>
      <c r="R14" s="86"/>
      <c r="S14" s="86"/>
    </row>
    <row r="15" spans="1:19" s="3" customFormat="1" x14ac:dyDescent="0.25">
      <c r="A15" s="86"/>
      <c r="B15" s="86"/>
      <c r="C15" s="83">
        <v>0</v>
      </c>
      <c r="D15" s="83">
        <v>0</v>
      </c>
      <c r="E15" s="84">
        <v>0</v>
      </c>
      <c r="F15" s="87"/>
      <c r="G15" s="82"/>
      <c r="H15" s="84">
        <v>0</v>
      </c>
      <c r="I15" s="84">
        <v>0</v>
      </c>
      <c r="J15" s="84">
        <f t="shared" si="0"/>
        <v>0</v>
      </c>
      <c r="K15" s="88"/>
      <c r="L15" s="82"/>
      <c r="M15" s="81"/>
      <c r="N15" s="81"/>
      <c r="O15" s="82"/>
      <c r="P15" s="82"/>
      <c r="Q15" s="82"/>
      <c r="R15" s="86"/>
      <c r="S15" s="86"/>
    </row>
    <row r="16" spans="1:19" s="3" customFormat="1" x14ac:dyDescent="0.25">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yek64Gug9cdthRBwWKyCz0STKUbIkXh/xFv3BChvdzC0XN/MB3KGcYtFcp5zEza/7P73QMOSALrP5fppEBxYog==" saltValue="iWytrrWMQaUNBrnJCbVEzg=="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rintOptions horizontalCentered="1"/>
  <pageMargins left="0.2" right="0.2" top="0.5" bottom="0.5" header="0.3" footer="0.3"/>
  <pageSetup paperSize="5" scale="43"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S25"/>
  <sheetViews>
    <sheetView zoomScale="85" zoomScaleNormal="85" workbookViewId="0">
      <selection activeCell="B19" sqref="B19"/>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Lampasas Independent School District</v>
      </c>
      <c r="C3" s="1"/>
      <c r="D3" s="1"/>
      <c r="E3" s="1"/>
      <c r="F3" s="1"/>
      <c r="H3" s="1"/>
      <c r="I3" s="1"/>
      <c r="J3" s="1"/>
      <c r="K3" s="1"/>
    </row>
    <row r="4" spans="1:11" x14ac:dyDescent="0.25">
      <c r="A4" s="14" t="s">
        <v>2</v>
      </c>
      <c r="B4" s="75">
        <f>IF(OR('1 - Contact Information'!B7="",'1 - Contact Information'!B7="(select)"),"",'1 - Contact Information'!B7)</f>
        <v>2018</v>
      </c>
      <c r="C4" s="1"/>
      <c r="D4" s="1"/>
      <c r="E4" s="1"/>
      <c r="F4" s="1"/>
      <c r="H4" s="1"/>
      <c r="I4" s="1"/>
      <c r="J4" s="1"/>
      <c r="K4" s="1"/>
    </row>
    <row r="5" spans="1:11" x14ac:dyDescent="0.25">
      <c r="A5" s="35"/>
      <c r="B5" s="59"/>
      <c r="C5" s="1"/>
      <c r="D5" s="1"/>
      <c r="E5" s="1"/>
      <c r="F5" s="1"/>
      <c r="H5" s="1"/>
      <c r="I5" s="1"/>
      <c r="J5" s="1"/>
      <c r="K5" s="1"/>
    </row>
    <row r="6" spans="1:11" x14ac:dyDescent="0.25">
      <c r="A6" s="35" t="s">
        <v>278</v>
      </c>
      <c r="B6" s="59"/>
      <c r="C6" s="1"/>
      <c r="D6" s="1"/>
      <c r="E6" s="1"/>
      <c r="F6" s="1"/>
      <c r="H6" s="1"/>
      <c r="I6" s="1"/>
      <c r="J6" s="1"/>
      <c r="K6" s="1"/>
    </row>
    <row r="7" spans="1:11" x14ac:dyDescent="0.25">
      <c r="A7" s="35" t="s">
        <v>295</v>
      </c>
      <c r="B7" s="59"/>
      <c r="C7" s="1"/>
      <c r="D7" s="1"/>
      <c r="E7" s="1"/>
      <c r="F7" s="1"/>
      <c r="H7" s="1"/>
      <c r="I7" s="1"/>
      <c r="J7" s="1"/>
      <c r="K7" s="1"/>
    </row>
    <row r="8" spans="1:11" x14ac:dyDescent="0.25">
      <c r="A8" s="21" t="s">
        <v>298</v>
      </c>
      <c r="B8" s="21"/>
    </row>
    <row r="9" spans="1:11" x14ac:dyDescent="0.25">
      <c r="A9" s="30" t="s">
        <v>225</v>
      </c>
      <c r="B9" s="31"/>
    </row>
    <row r="10" spans="1:11" x14ac:dyDescent="0.25">
      <c r="A10" s="57" t="s">
        <v>80</v>
      </c>
      <c r="B10" s="89">
        <f>'2 - Individual Debt Obligations'!H10+'2 - Individual Debt Obligations'!H11</f>
        <v>37729891.649999999</v>
      </c>
    </row>
    <row r="11" spans="1:11" x14ac:dyDescent="0.25">
      <c r="A11" s="58" t="s">
        <v>81</v>
      </c>
      <c r="B11" s="90">
        <f>'2 - Individual Debt Obligations'!D10+'2 - Individual Debt Obligations'!D11</f>
        <v>33424982</v>
      </c>
    </row>
    <row r="12" spans="1:11" ht="31.5" x14ac:dyDescent="0.25">
      <c r="A12" s="58" t="s">
        <v>82</v>
      </c>
      <c r="B12" s="90">
        <f>'2 - Individual Debt Obligations'!E10+'2 - Individual Debt Obligations'!E11</f>
        <v>44522736</v>
      </c>
    </row>
    <row r="13" spans="1:11" x14ac:dyDescent="0.25">
      <c r="A13" s="21"/>
      <c r="B13" s="21"/>
    </row>
    <row r="14" spans="1:11" ht="31.5" x14ac:dyDescent="0.25">
      <c r="A14" s="28" t="s">
        <v>224</v>
      </c>
      <c r="B14" s="29"/>
    </row>
    <row r="15" spans="1:11" x14ac:dyDescent="0.25">
      <c r="A15" s="57" t="s">
        <v>83</v>
      </c>
      <c r="B15" s="89">
        <f>B10</f>
        <v>37729891.649999999</v>
      </c>
    </row>
    <row r="16" spans="1:11" ht="31.5" x14ac:dyDescent="0.25">
      <c r="A16" s="58" t="s">
        <v>84</v>
      </c>
      <c r="B16" s="90">
        <f>B11</f>
        <v>33424982</v>
      </c>
    </row>
    <row r="17" spans="1:2" ht="31.5" x14ac:dyDescent="0.25">
      <c r="A17" s="58" t="s">
        <v>85</v>
      </c>
      <c r="B17" s="90">
        <f>B12</f>
        <v>44522736</v>
      </c>
    </row>
    <row r="18" spans="1:2" x14ac:dyDescent="0.25">
      <c r="A18" s="21"/>
      <c r="B18" s="21"/>
    </row>
    <row r="19" spans="1:2" ht="31.5" x14ac:dyDescent="0.25">
      <c r="A19" s="28" t="s">
        <v>223</v>
      </c>
      <c r="B19" s="31"/>
    </row>
    <row r="20" spans="1:2" x14ac:dyDescent="0.25">
      <c r="A20" s="57" t="s">
        <v>291</v>
      </c>
      <c r="B20" s="91">
        <v>18695</v>
      </c>
    </row>
    <row r="21" spans="1:2" x14ac:dyDescent="0.25">
      <c r="A21" s="57" t="s">
        <v>292</v>
      </c>
      <c r="B21" s="92" t="s">
        <v>313</v>
      </c>
    </row>
    <row r="22" spans="1:2" ht="31.5" customHeight="1" x14ac:dyDescent="0.25">
      <c r="A22" s="57" t="s">
        <v>86</v>
      </c>
      <c r="B22" s="97">
        <f>B15/B20</f>
        <v>2018.1808852634394</v>
      </c>
    </row>
    <row r="23" spans="1:2" ht="31.5" x14ac:dyDescent="0.25">
      <c r="A23" s="58" t="s">
        <v>87</v>
      </c>
      <c r="B23" s="98">
        <f>B16/B20</f>
        <v>1787.9102433805831</v>
      </c>
    </row>
    <row r="24" spans="1:2" ht="47.25" customHeight="1" x14ac:dyDescent="0.25">
      <c r="A24" s="58" t="s">
        <v>88</v>
      </c>
      <c r="B24" s="98">
        <f>B17/B20</f>
        <v>2381.5317464562718</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297</v>
      </c>
      <c r="B31" s="96"/>
      <c r="C31" s="96" t="s">
        <v>296</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FC15"/>
  <sheetViews>
    <sheetView zoomScale="85" zoomScaleNormal="85" workbookViewId="0">
      <selection activeCell="A3" sqref="A3"/>
    </sheetView>
  </sheetViews>
  <sheetFormatPr defaultColWidth="0" defaultRowHeight="15.75" zeroHeight="1" x14ac:dyDescent="0.25"/>
  <cols>
    <col min="1" max="1" width="4.7109375" style="1" customWidth="1"/>
    <col min="2" max="2" width="158.42578125" style="1" customWidth="1"/>
    <col min="3" max="15" width="0" style="1" hidden="1" customWidth="1"/>
    <col min="16" max="16383" width="9.140625" style="1" hidden="1"/>
    <col min="16384" max="16384" width="4.42578125" style="1" hidden="1" customWidth="1"/>
  </cols>
  <sheetData>
    <row r="1" spans="1:2" x14ac:dyDescent="0.25">
      <c r="A1" s="23" t="s">
        <v>236</v>
      </c>
      <c r="B1" s="23"/>
    </row>
    <row r="2" spans="1:2" x14ac:dyDescent="0.25">
      <c r="A2" s="23" t="s">
        <v>281</v>
      </c>
      <c r="B2" s="23"/>
    </row>
    <row r="3" spans="1:2" x14ac:dyDescent="0.25">
      <c r="A3" s="8" t="s">
        <v>252</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rintOptions horizontalCentered="1"/>
  <pageMargins left="0.2" right="0.2" top="0.75" bottom="0.75" header="0.3" footer="0.3"/>
  <pageSetup scale="8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E30"/>
  <sheetViews>
    <sheetView zoomScale="85" zoomScaleNormal="85" workbookViewId="0">
      <selection activeCell="B10" sqref="B10"/>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277</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rintOptions horizontalCentered="1"/>
  <pageMargins left="0.2" right="0.2" top="0.75" bottom="0.75" header="0.3" footer="0.3"/>
  <pageSetup scale="4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E43"/>
  <sheetViews>
    <sheetView zoomScale="85" zoomScaleNormal="85" workbookViewId="0">
      <selection activeCell="A27" sqref="A27:E27"/>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293</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250</v>
      </c>
      <c r="E7" s="54" t="s">
        <v>147</v>
      </c>
    </row>
    <row r="8" spans="1:5" s="11" customFormat="1" ht="47.25" x14ac:dyDescent="0.25">
      <c r="A8" s="41">
        <v>3</v>
      </c>
      <c r="B8" s="43" t="s">
        <v>217</v>
      </c>
      <c r="C8" s="15" t="s">
        <v>213</v>
      </c>
      <c r="D8" s="44" t="s">
        <v>251</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265</v>
      </c>
      <c r="D12" s="17" t="s">
        <v>264</v>
      </c>
      <c r="E12" s="54" t="s">
        <v>172</v>
      </c>
    </row>
    <row r="13" spans="1:5" ht="31.5" x14ac:dyDescent="0.25">
      <c r="A13" s="41" t="s">
        <v>171</v>
      </c>
      <c r="B13" s="17" t="s">
        <v>174</v>
      </c>
      <c r="C13" s="17" t="s">
        <v>266</v>
      </c>
      <c r="D13" s="17" t="s">
        <v>175</v>
      </c>
      <c r="E13" s="54" t="s">
        <v>272</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273</v>
      </c>
    </row>
    <row r="17" spans="1:5" x14ac:dyDescent="0.25">
      <c r="A17" s="41" t="s">
        <v>183</v>
      </c>
      <c r="B17" s="17" t="s">
        <v>220</v>
      </c>
      <c r="C17" s="17" t="s">
        <v>187</v>
      </c>
      <c r="D17" s="17" t="s">
        <v>188</v>
      </c>
      <c r="E17" s="54" t="s">
        <v>189</v>
      </c>
    </row>
    <row r="18" spans="1:5" ht="31.5" x14ac:dyDescent="0.25">
      <c r="A18" s="41" t="s">
        <v>186</v>
      </c>
      <c r="B18" s="17" t="s">
        <v>28</v>
      </c>
      <c r="C18" s="17" t="s">
        <v>191</v>
      </c>
      <c r="D18" s="17" t="s">
        <v>267</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268</v>
      </c>
      <c r="E21" s="54" t="s">
        <v>196</v>
      </c>
    </row>
    <row r="22" spans="1:5" ht="63" x14ac:dyDescent="0.25">
      <c r="A22" s="41" t="s">
        <v>199</v>
      </c>
      <c r="B22" s="17" t="s">
        <v>32</v>
      </c>
      <c r="C22" s="17" t="s">
        <v>201</v>
      </c>
      <c r="D22" s="17" t="s">
        <v>269</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274</v>
      </c>
      <c r="E27" s="54" t="s">
        <v>271</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289</v>
      </c>
      <c r="C33" s="15" t="s">
        <v>219</v>
      </c>
      <c r="D33" s="15" t="s">
        <v>218</v>
      </c>
      <c r="E33" s="55" t="s">
        <v>192</v>
      </c>
    </row>
    <row r="34" spans="1:5" ht="63" x14ac:dyDescent="0.25">
      <c r="A34" s="41">
        <v>8</v>
      </c>
      <c r="B34" s="17" t="s">
        <v>290</v>
      </c>
      <c r="C34" s="17" t="s">
        <v>275</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rintOptions horizontalCentered="1"/>
  <pageMargins left="0.2" right="0.2" top="0.5" bottom="0.5" header="0.3" footer="0.3"/>
  <pageSetup paperSize="5" scale="60" fitToHeight="0"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BUNTING, WANDA</cp:lastModifiedBy>
  <cp:lastPrinted>2019-01-23T16:44:42Z</cp:lastPrinted>
  <dcterms:created xsi:type="dcterms:W3CDTF">2017-01-13T17:49:37Z</dcterms:created>
  <dcterms:modified xsi:type="dcterms:W3CDTF">2019-01-23T16:46:47Z</dcterms:modified>
</cp:coreProperties>
</file>